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28680" yWindow="-120" windowWidth="29040" windowHeight="15840"/>
  </bookViews>
  <sheets>
    <sheet name="Foaie1" sheetId="1" r:id="rId1"/>
  </sheets>
  <definedNames>
    <definedName name="_Hlk106035169" localSheetId="0">Foaie1!$B$11</definedName>
    <definedName name="_Hlk117510298" localSheetId="0">Foaie1!$B$9</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5" i="1"/>
  <c r="G56"/>
  <c r="G57"/>
  <c r="G58"/>
  <c r="G59"/>
  <c r="G60"/>
  <c r="G61"/>
  <c r="G62"/>
  <c r="G63"/>
  <c r="G64"/>
  <c r="G65"/>
  <c r="G54"/>
  <c r="G74"/>
  <c r="G49"/>
  <c r="G50"/>
  <c r="G51"/>
  <c r="G72" l="1"/>
  <c r="G73"/>
  <c r="G66"/>
  <c r="G67"/>
  <c r="G68" l="1"/>
  <c r="G26"/>
  <c r="G27"/>
  <c r="G28"/>
  <c r="G29"/>
  <c r="G30"/>
  <c r="G31"/>
  <c r="G32"/>
  <c r="G33"/>
  <c r="G34"/>
  <c r="G35"/>
  <c r="G36"/>
  <c r="G37"/>
  <c r="G38"/>
  <c r="G39"/>
  <c r="G40"/>
  <c r="G41"/>
  <c r="G42"/>
  <c r="G43"/>
  <c r="G44"/>
  <c r="G45"/>
  <c r="G46"/>
  <c r="G47"/>
  <c r="G48"/>
  <c r="G75"/>
  <c r="G69"/>
  <c r="G70"/>
  <c r="G71"/>
  <c r="G76" l="1"/>
  <c r="H76" s="1"/>
  <c r="G80"/>
  <c r="G79"/>
  <c r="G25" l="1"/>
  <c r="G52" s="1"/>
  <c r="G87"/>
  <c r="G88" s="1"/>
  <c r="H52" l="1"/>
  <c r="F78"/>
  <c r="G78" s="1"/>
  <c r="G82" s="1"/>
  <c r="G83" s="1"/>
  <c r="G89" l="1"/>
  <c r="G84"/>
  <c r="G90" s="1"/>
  <c r="H82"/>
  <c r="I67" s="1"/>
  <c r="G91" l="1"/>
  <c r="G85"/>
</calcChain>
</file>

<file path=xl/sharedStrings.xml><?xml version="1.0" encoding="utf-8"?>
<sst xmlns="http://schemas.openxmlformats.org/spreadsheetml/2006/main" count="160" uniqueCount="109">
  <si>
    <t>PLANUL NAȚIONAL DE REDRESARE ȘI REZILIENȚĂ</t>
  </si>
  <si>
    <t>Nr. crt.</t>
  </si>
  <si>
    <t>Denumirea echipamentelor/dotărilor /lucrărilor/ serviciilor</t>
  </si>
  <si>
    <t>UM</t>
  </si>
  <si>
    <t>Cantitate</t>
  </si>
  <si>
    <t>Preț Unitar
fără TVA</t>
  </si>
  <si>
    <t>Total</t>
  </si>
  <si>
    <t>Eligibilitate</t>
  </si>
  <si>
    <t>Nu</t>
  </si>
  <si>
    <t>Da</t>
  </si>
  <si>
    <t>Oferta 1</t>
  </si>
  <si>
    <t>Data</t>
  </si>
  <si>
    <t>Preț unitar fără tva</t>
  </si>
  <si>
    <t>Titlu proiect:</t>
  </si>
  <si>
    <t>Solicitant:</t>
  </si>
  <si>
    <t>Localitatea:</t>
  </si>
  <si>
    <t>Județ:</t>
  </si>
  <si>
    <t>CIF/CUI:</t>
  </si>
  <si>
    <t>Oferta 2</t>
  </si>
  <si>
    <t>Total servicii:</t>
  </si>
  <si>
    <t>Total eligibil fără TVA</t>
  </si>
  <si>
    <t>Total neeligibil fără TVA</t>
  </si>
  <si>
    <t>TVA pentru valoare eligibilă (1x19%)</t>
  </si>
  <si>
    <t>Total eligibil cu TVA (1+2)</t>
  </si>
  <si>
    <t>TVA pentru valoare neeligibilă (4x19%)</t>
  </si>
  <si>
    <t>Total neeligibil cu TVA (4+5)</t>
  </si>
  <si>
    <t>Total proiect fără TVA (1+4)</t>
  </si>
  <si>
    <t>Total TVA proiect (2+5)</t>
  </si>
  <si>
    <t>Total proiect cu TVA (7+8)</t>
  </si>
  <si>
    <t>„</t>
  </si>
  <si>
    <t>Tipul și obiectul contractului de achiziție publică / acordului - cadru</t>
  </si>
  <si>
    <t>COD CPV</t>
  </si>
  <si>
    <t>A - Procedura aplicata</t>
  </si>
  <si>
    <t>Buget</t>
  </si>
  <si>
    <t>Plan de achizții</t>
  </si>
  <si>
    <t>Valoare estimata contract  fără TVA</t>
  </si>
  <si>
    <t>B - Data  estimată publicare procedura</t>
  </si>
  <si>
    <t>C- Data estimată   publicare rezultat evaluare</t>
  </si>
  <si>
    <t>D- Data  estimată semnare  contract de achiziţie publică/acordului-cadru</t>
  </si>
  <si>
    <t>D- Data  estimată livrare / recepție / punere în funcțiune</t>
  </si>
  <si>
    <t xml:space="preserve">* data publicare: se va considera data semnare contracte de finanțare: </t>
  </si>
  <si>
    <t>INVESTIȚIA: I3. Realizarea sistemului de eHealth și telemedicină</t>
  </si>
  <si>
    <t>Dotări/Echipamente IT</t>
  </si>
  <si>
    <t>Total dotări/echipamente IT:</t>
  </si>
  <si>
    <t>Servicii achiziționare/dezvoltare soft-uri</t>
  </si>
  <si>
    <t>Total servicii achiziționare/dezvoltare soft</t>
  </si>
  <si>
    <t>Alte Servicii</t>
  </si>
  <si>
    <t>Pilonul II: Transformare Digitală</t>
  </si>
  <si>
    <t>COMPONENTA: 7 - Transformare digitală</t>
  </si>
  <si>
    <t>Investiția specifică: I3.3 - Investiții în sistemele informatice și în infrastructura digitală a unităților sanitare publice</t>
  </si>
  <si>
    <t>PATCH PANEL CAT6 24XRJ45 / 1U GRAY R812474 R&amp;M</t>
  </si>
  <si>
    <t>Connection Module Cat. 6, 1xRJ45/s, 10x</t>
  </si>
  <si>
    <t>CABLE CAT6 U / UTP LSZH 450MHZ / ECA 500M GREY R35057 R&amp;M</t>
  </si>
  <si>
    <t>PATCH CABLE CAT6 U / UTP LSZH / 2.0M GRAY UNSHIELD R875978 R&amp;M</t>
  </si>
  <si>
    <t xml:space="preserve"> buc. </t>
  </si>
  <si>
    <t xml:space="preserve"> m </t>
  </si>
  <si>
    <t>buc</t>
  </si>
  <si>
    <t>Instalare rack</t>
  </si>
  <si>
    <t>Buc.</t>
  </si>
  <si>
    <t>Instalare patch panel</t>
  </si>
  <si>
    <t>Instalare cablu cat6U</t>
  </si>
  <si>
    <t>Instalare patch cord</t>
  </si>
  <si>
    <t>Conectorizare</t>
  </si>
  <si>
    <t>Testare Permanent Link</t>
  </si>
  <si>
    <t>Servicii Management de proiect</t>
  </si>
  <si>
    <t>Servicii audit financiar al proiectului</t>
  </si>
  <si>
    <t>Servicii de publicitate</t>
  </si>
  <si>
    <t>TOTAL GENRAL EURO</t>
  </si>
  <si>
    <t>Set copiator color A3 Minolta BizHub C250i + DF-632 + DK-516x + tonere TN-328 CMYK + cablu alimentare</t>
  </si>
  <si>
    <t xml:space="preserve">Sistem de backup </t>
  </si>
  <si>
    <t xml:space="preserve">Rack  42U 600mm x 1000mm </t>
  </si>
  <si>
    <t>Rack metalic de perete 6U, 600X450</t>
  </si>
  <si>
    <t>Rack metalic de perete, 600X600</t>
  </si>
  <si>
    <t>UPS SMART 3000VA LCD RM 2U / SMT3000RMI2U APC RAKABIL</t>
  </si>
  <si>
    <t>BUC</t>
  </si>
  <si>
    <t>Multifunctional laser monocrom CANON MF453DW</t>
  </si>
  <si>
    <t>Firewall LANCOM R&amp;S Unified Firewall UF-360 Full License 3Years</t>
  </si>
  <si>
    <t>Switch LANCOM GS-3126X</t>
  </si>
  <si>
    <t>HPE iLO Advanced Electronic License with 3yr Support on iLO Licensed Features</t>
  </si>
  <si>
    <t>Microsoft Windows Server 2022 50 User CAL Worldwide LTU  (sunt incluse serviciile de instruire pentru 2 informaticieni)</t>
  </si>
  <si>
    <t>Microsoft Windows Server 2022 (16-Core) Standard ROK EU Software</t>
  </si>
  <si>
    <t>UPS SMART 1000VA LCD RM 2U/SMC1000I-2UC APC</t>
  </si>
  <si>
    <t>Total echivalent Euro (1 EUR = 4,93)</t>
  </si>
  <si>
    <t>ROUTER LANCOM 1800EFW</t>
  </si>
  <si>
    <t>HPE 5 Year Tech Care Basic DL380 Gen10 HW Service</t>
  </si>
  <si>
    <t>Licență Microsoft SQL Server -  Licență aferentă 4 core</t>
  </si>
  <si>
    <t>Imprimanta etichete Zebra ZD410 Direct Termica, 203DPI, USB, USB HOST, BLUETOOTH, ETHERNET</t>
  </si>
  <si>
    <t>Sistem Desktop PC Intel Alder Lake i7-12700K pana la 5.0GHz, 32GB DDR4, SSD 1TB, Placa de baza Z690, Carcasa Office, Licenta Microsoft Windows 11 Professional</t>
  </si>
  <si>
    <t>Monitor LED IPS Dell 27", QHD, DisplayPort, FreeSync, Negru</t>
  </si>
  <si>
    <t>Laptop HP ProBook 450 G9 cu procesor Intel Core i7-1255U pana la 4.7 GHz, 15.6" Full HD, 32GB, 1TB SSD, Intel® UHD Graphics, Free DOS, Pike Silver</t>
  </si>
  <si>
    <t>Imprimanta termica de bratari Zebra ZD510-HC, 300 DPI, DT, ethernet</t>
  </si>
  <si>
    <t>Cititor coduri bare 2D Honeywell, Android, PDA touch IPS 5 inch, IP67, 7MP</t>
  </si>
  <si>
    <t>Licente Microsoft Office 2022</t>
  </si>
  <si>
    <t xml:space="preserve">HPE ProLiant DL380 Gen10 Intel Xeon-S 4210R 10-Core (2.40GHz 13.75MB) 32GB (1 x 32GB) PC4-2933Y RDIMM 24 x Hot Plug 2.5in Small Form Factor Smart Carrier Smart Array P408i-a SR NC No Optical 800W 3yr Next Business Day Warranty; HPE iLO Advanced 1-server License with 3yr Support on iLO Licensed Features; HPE 800W Flex Slot Platinum Hot Plug Low Halogen Power Supply Kit; HPE 2.4TB 12G 10k rpm SAS ENT SFF (2.5in) Smart Carrier 3yr Wty 512e Digitally Signed Firmware Hard Drive
HPE 960GB SATA 6G Mixed Use SFF (2.5in) Smart Carrier Multi Vendor SSD;
HPE 32GB (1 x 32GB) Dual Rank x4 DDR4-2933 CAS-21-21-21 Registered Memory Kit;
HPE DL380 Gen10 Intel Xeon-S 4210R 10-Core (2.40GHz 13.75MB L3 Cache) Processor Kit;                                        </t>
  </si>
  <si>
    <t xml:space="preserve">Licente Microsoft Windows 11 Pro </t>
  </si>
  <si>
    <t xml:space="preserve"> NAS Server (Network Attached Storage Synology High Density HD6500, 60-bay, 2 x USB 3.2, 2 x Intel Xeon Silver 4210R CPU, 64 GB DDR4 ECC RDIMM)</t>
  </si>
  <si>
    <t>Servicii instalare si configurare Active Directory (sunt incluse serviciile de instruire pentru personal implicat)</t>
  </si>
  <si>
    <t>Modul Portal Medical (sunt incluse serviciile de instruire pentru 301 personal implicat)</t>
  </si>
  <si>
    <t>Extindere functionalitati Modul Farmacie  (sunt incluse serviciile de instruire pentru 301 personal implicat)</t>
  </si>
  <si>
    <t>Actualizarea sau extinderea modulelor software existente legate de datele clinice și interoperabilitate (modulul “Coduri de bare /pacient”) (sunt incluse serviciile de instruire pentru 301 personal implicat)</t>
  </si>
  <si>
    <t>Aplicatie mobila HIS(sunt incluse serviciile de instruire pentru 301 personal implicat)</t>
  </si>
  <si>
    <t>Modul interoperabilitate aplicatii clinice (sunt incluse serviciile de instruire pentru 301 personal implicat)</t>
  </si>
  <si>
    <t>Aplicatie resurse umane (sunt incluse serviciile de instruire pentru 301 personal implicat)</t>
  </si>
  <si>
    <t>Extindere functionalitati ERP pentru managementul lantului de aprovizionare (sunt incluse serviciile de instruire pentru 301 personal implicat)</t>
  </si>
  <si>
    <t>Sistem de gestiune electronica a documentelor (sunt incluse serviciile de instruire pentru 301 personal implicat)</t>
  </si>
  <si>
    <t>Modul Management operational al echipamentelor medicale si IT&amp;C (sunt incluse serviciile de instruire pentru 301 personal implicat)</t>
  </si>
  <si>
    <t>Management Integrat al Calitatii, Performantei si BI (sunt incluse serviciile de instruire pentru 301 personal implicat)</t>
  </si>
  <si>
    <t>Modul pentru managementul serviciilor de securitate (sunt incluse serviciile de instruire pentru 301 personal implicat)</t>
  </si>
  <si>
    <t>Modul management de continut (sunt incluse serviciile de instruire pentru 301 personal implicat)</t>
  </si>
</sst>
</file>

<file path=xl/styles.xml><?xml version="1.0" encoding="utf-8"?>
<styleSheet xmlns="http://schemas.openxmlformats.org/spreadsheetml/2006/main">
  <fonts count="13">
    <font>
      <sz val="11"/>
      <color theme="1"/>
      <name val="Calibri"/>
      <family val="2"/>
      <scheme val="minor"/>
    </font>
    <font>
      <b/>
      <sz val="11"/>
      <color theme="0"/>
      <name val="Calibri"/>
      <family val="2"/>
      <charset val="238"/>
      <scheme val="minor"/>
    </font>
    <font>
      <b/>
      <sz val="11"/>
      <color theme="1"/>
      <name val="Calibri"/>
      <family val="2"/>
      <charset val="238"/>
      <scheme val="minor"/>
    </font>
    <font>
      <b/>
      <sz val="14"/>
      <color theme="1"/>
      <name val="Trebuchet MS"/>
      <family val="2"/>
      <charset val="238"/>
    </font>
    <font>
      <sz val="16"/>
      <color theme="1"/>
      <name val="Trebuchet MS"/>
      <family val="2"/>
      <charset val="238"/>
    </font>
    <font>
      <sz val="14"/>
      <color theme="1"/>
      <name val="Trebuchet MS"/>
      <family val="2"/>
      <charset val="238"/>
    </font>
    <font>
      <sz val="11"/>
      <color theme="0"/>
      <name val="Calibri"/>
      <family val="2"/>
      <scheme val="minor"/>
    </font>
    <font>
      <b/>
      <sz val="16"/>
      <color theme="0"/>
      <name val="Calibri"/>
      <family val="2"/>
      <charset val="238"/>
      <scheme val="minor"/>
    </font>
    <font>
      <sz val="11"/>
      <color theme="1"/>
      <name val="Trebuchet MS"/>
      <family val="2"/>
      <charset val="238"/>
    </font>
    <font>
      <sz val="11"/>
      <name val="Calibri"/>
      <family val="2"/>
      <charset val="238"/>
      <scheme val="minor"/>
    </font>
    <font>
      <sz val="11"/>
      <name val="Calibri"/>
      <family val="2"/>
      <scheme val="minor"/>
    </font>
    <font>
      <sz val="11"/>
      <color rgb="FF222222"/>
      <name val="Calibri"/>
      <family val="2"/>
      <charset val="238"/>
      <scheme val="minor"/>
    </font>
    <font>
      <b/>
      <sz val="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DotDot">
        <color indexed="64"/>
      </left>
      <right style="dashDotDot">
        <color indexed="64"/>
      </right>
      <top style="dashDotDot">
        <color indexed="64"/>
      </top>
      <bottom style="dashDotDot">
        <color indexed="64"/>
      </bottom>
      <diagonal/>
    </border>
    <border>
      <left style="dashDotDot">
        <color indexed="64"/>
      </left>
      <right/>
      <top style="dashDotDot">
        <color indexed="64"/>
      </top>
      <bottom/>
      <diagonal/>
    </border>
    <border>
      <left/>
      <right style="dashDotDot">
        <color indexed="64"/>
      </right>
      <top style="dashDotDot">
        <color indexed="64"/>
      </top>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style="dashDotDot">
        <color indexed="64"/>
      </right>
      <top/>
      <bottom style="dashDotDot">
        <color indexed="64"/>
      </bottom>
      <diagonal/>
    </border>
    <border>
      <left style="thin">
        <color indexed="64"/>
      </left>
      <right style="thin">
        <color indexed="64"/>
      </right>
      <top style="thin">
        <color indexed="64"/>
      </top>
      <bottom/>
      <diagonal/>
    </border>
  </borders>
  <cellStyleXfs count="1">
    <xf numFmtId="0" fontId="0" fillId="0" borderId="0"/>
  </cellStyleXfs>
  <cellXfs count="76">
    <xf numFmtId="0" fontId="0" fillId="0" borderId="0" xfId="0"/>
    <xf numFmtId="0" fontId="4" fillId="0" borderId="0" xfId="0" applyFont="1"/>
    <xf numFmtId="0" fontId="0" fillId="4" borderId="0" xfId="0" applyFill="1"/>
    <xf numFmtId="0" fontId="0" fillId="4" borderId="6" xfId="0" applyFill="1" applyBorder="1"/>
    <xf numFmtId="0" fontId="0" fillId="0" borderId="5" xfId="0" applyBorder="1"/>
    <xf numFmtId="0" fontId="0" fillId="0" borderId="6" xfId="0" applyBorder="1"/>
    <xf numFmtId="0" fontId="0" fillId="0" borderId="8" xfId="0" applyBorder="1"/>
    <xf numFmtId="0" fontId="0" fillId="0" borderId="9" xfId="0" applyBorder="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7" xfId="0" applyBorder="1"/>
    <xf numFmtId="0" fontId="0" fillId="4" borderId="5" xfId="0" applyFill="1" applyBorder="1"/>
    <xf numFmtId="0" fontId="5" fillId="0" borderId="0" xfId="0" applyFont="1" applyAlignment="1">
      <alignment vertical="top"/>
    </xf>
    <xf numFmtId="0" fontId="0" fillId="0" borderId="0" xfId="0" applyAlignment="1">
      <alignment vertical="top"/>
    </xf>
    <xf numFmtId="0" fontId="2" fillId="4" borderId="0" xfId="0" applyFont="1" applyFill="1" applyAlignment="1">
      <alignment vertical="top" wrapText="1"/>
    </xf>
    <xf numFmtId="0" fontId="3" fillId="0" borderId="0" xfId="0" applyFont="1" applyAlignment="1">
      <alignment vertical="top"/>
    </xf>
    <xf numFmtId="0" fontId="0" fillId="0" borderId="5" xfId="0" applyBorder="1" applyAlignment="1">
      <alignment vertical="top"/>
    </xf>
    <xf numFmtId="0" fontId="2" fillId="4" borderId="5" xfId="0" applyFont="1" applyFill="1" applyBorder="1" applyAlignment="1">
      <alignment vertical="top"/>
    </xf>
    <xf numFmtId="0" fontId="0" fillId="0" borderId="2" xfId="0" applyBorder="1" applyAlignment="1">
      <alignment vertical="top"/>
    </xf>
    <xf numFmtId="0" fontId="0" fillId="0" borderId="7" xfId="0" applyBorder="1" applyAlignment="1">
      <alignment vertical="top"/>
    </xf>
    <xf numFmtId="0" fontId="4" fillId="0" borderId="0" xfId="0" applyFont="1" applyAlignment="1">
      <alignment vertical="top"/>
    </xf>
    <xf numFmtId="0" fontId="0" fillId="4" borderId="0" xfId="0" applyFill="1" applyAlignment="1">
      <alignment vertical="top"/>
    </xf>
    <xf numFmtId="0" fontId="2" fillId="0" borderId="0" xfId="0" applyFont="1"/>
    <xf numFmtId="0" fontId="8" fillId="0" borderId="0" xfId="0" applyFont="1" applyAlignment="1">
      <alignment vertical="top" wrapText="1"/>
    </xf>
    <xf numFmtId="0" fontId="0" fillId="0" borderId="0" xfId="0" applyAlignment="1">
      <alignment vertical="top" wrapText="1"/>
    </xf>
    <xf numFmtId="0" fontId="2" fillId="0" borderId="8" xfId="0" applyFont="1" applyBorder="1"/>
    <xf numFmtId="0" fontId="9" fillId="0" borderId="0" xfId="0" applyFont="1" applyAlignment="1">
      <alignment vertical="top" wrapText="1"/>
    </xf>
    <xf numFmtId="0" fontId="9" fillId="0" borderId="0" xfId="0" applyFont="1"/>
    <xf numFmtId="0" fontId="9" fillId="0" borderId="0" xfId="0" applyFont="1" applyAlignment="1">
      <alignment vertical="top"/>
    </xf>
    <xf numFmtId="0" fontId="9" fillId="0" borderId="6" xfId="0" applyFont="1" applyBorder="1"/>
    <xf numFmtId="0" fontId="9" fillId="0" borderId="5" xfId="0" applyFont="1" applyBorder="1"/>
    <xf numFmtId="0" fontId="10" fillId="0" borderId="5" xfId="0" applyFont="1" applyBorder="1" applyAlignment="1">
      <alignment vertical="top"/>
    </xf>
    <xf numFmtId="0" fontId="10" fillId="0" borderId="0" xfId="0" applyFont="1"/>
    <xf numFmtId="0" fontId="10" fillId="0" borderId="0" xfId="0" applyFont="1" applyAlignment="1">
      <alignment vertical="top"/>
    </xf>
    <xf numFmtId="0" fontId="10" fillId="0" borderId="6" xfId="0" applyFont="1" applyBorder="1"/>
    <xf numFmtId="0" fontId="10" fillId="0" borderId="5" xfId="0" applyFont="1" applyBorder="1"/>
    <xf numFmtId="0" fontId="10" fillId="0" borderId="0" xfId="0" applyFont="1" applyAlignment="1">
      <alignment vertical="top" wrapText="1"/>
    </xf>
    <xf numFmtId="0" fontId="9" fillId="0" borderId="0" xfId="0" applyFont="1" applyAlignment="1">
      <alignment horizontal="left" vertical="top" wrapText="1"/>
    </xf>
    <xf numFmtId="0" fontId="9" fillId="0" borderId="20" xfId="0" applyFont="1" applyBorder="1" applyAlignment="1">
      <alignment horizontal="left" vertical="top" wrapText="1"/>
    </xf>
    <xf numFmtId="0" fontId="12" fillId="0" borderId="0" xfId="0" applyFont="1"/>
    <xf numFmtId="0" fontId="9" fillId="0" borderId="5" xfId="0" applyFont="1" applyBorder="1" applyAlignment="1">
      <alignment vertical="top" wrapText="1"/>
    </xf>
    <xf numFmtId="0" fontId="11" fillId="0" borderId="0" xfId="0" applyFont="1" applyAlignment="1">
      <alignment vertical="top" wrapText="1"/>
    </xf>
    <xf numFmtId="4" fontId="4" fillId="0" borderId="0" xfId="0" applyNumberFormat="1" applyFont="1" applyAlignment="1">
      <alignment vertical="top"/>
    </xf>
    <xf numFmtId="4" fontId="0" fillId="0" borderId="0" xfId="0" applyNumberFormat="1" applyAlignment="1">
      <alignment vertical="top"/>
    </xf>
    <xf numFmtId="4" fontId="1" fillId="3" borderId="1" xfId="0" applyNumberFormat="1" applyFont="1" applyFill="1" applyBorder="1" applyAlignment="1">
      <alignment horizontal="center" vertical="top"/>
    </xf>
    <xf numFmtId="4" fontId="0" fillId="4" borderId="0" xfId="0" applyNumberFormat="1" applyFill="1" applyAlignment="1">
      <alignment vertical="top"/>
    </xf>
    <xf numFmtId="4" fontId="10" fillId="0" borderId="0" xfId="0" applyNumberFormat="1" applyFont="1" applyAlignment="1">
      <alignment vertical="top"/>
    </xf>
    <xf numFmtId="4" fontId="9" fillId="0" borderId="0" xfId="0" applyNumberFormat="1" applyFont="1" applyAlignment="1">
      <alignment vertical="top"/>
    </xf>
    <xf numFmtId="4" fontId="2" fillId="2" borderId="12" xfId="0" applyNumberFormat="1" applyFont="1" applyFill="1" applyBorder="1" applyAlignment="1">
      <alignment vertical="top"/>
    </xf>
    <xf numFmtId="4" fontId="0" fillId="0" borderId="4" xfId="0" applyNumberFormat="1" applyBorder="1" applyAlignment="1">
      <alignment vertical="top"/>
    </xf>
    <xf numFmtId="4" fontId="0" fillId="0" borderId="6" xfId="0" applyNumberFormat="1" applyBorder="1" applyAlignment="1">
      <alignment vertical="top"/>
    </xf>
    <xf numFmtId="4" fontId="0" fillId="0" borderId="9" xfId="0" applyNumberFormat="1" applyBorder="1" applyAlignment="1">
      <alignment vertical="top"/>
    </xf>
    <xf numFmtId="0" fontId="6" fillId="3" borderId="1" xfId="0" applyFont="1" applyFill="1" applyBorder="1" applyAlignment="1">
      <alignment horizontal="center" vertical="center" wrapText="1"/>
    </xf>
    <xf numFmtId="0" fontId="7" fillId="3" borderId="10" xfId="0" applyFont="1" applyFill="1" applyBorder="1" applyAlignment="1">
      <alignment horizontal="center" vertical="center"/>
    </xf>
    <xf numFmtId="0" fontId="7" fillId="3" borderId="11" xfId="0" applyFont="1" applyFill="1" applyBorder="1" applyAlignment="1">
      <alignment horizontal="center" vertical="center"/>
    </xf>
    <xf numFmtId="0" fontId="0" fillId="0" borderId="8" xfId="0" applyBorder="1" applyAlignment="1">
      <alignment horizontal="left"/>
    </xf>
    <xf numFmtId="0" fontId="6" fillId="3" borderId="1" xfId="0" applyFont="1" applyFill="1" applyBorder="1" applyAlignment="1">
      <alignment horizontal="center" vertical="center"/>
    </xf>
    <xf numFmtId="0" fontId="0" fillId="0" borderId="0" xfId="0" applyAlignment="1">
      <alignment horizontal="center" vertical="top"/>
    </xf>
    <xf numFmtId="0" fontId="0" fillId="0" borderId="8" xfId="0" applyBorder="1" applyAlignment="1">
      <alignment horizontal="center" vertical="top"/>
    </xf>
    <xf numFmtId="0" fontId="0" fillId="2" borderId="13" xfId="0" applyFill="1" applyBorder="1" applyAlignment="1">
      <alignment horizontal="center"/>
    </xf>
    <xf numFmtId="0" fontId="0" fillId="0" borderId="3" xfId="0" applyBorder="1" applyAlignment="1">
      <alignment horizontal="center" vertical="top"/>
    </xf>
    <xf numFmtId="0" fontId="2" fillId="2" borderId="10" xfId="0" applyFont="1" applyFill="1" applyBorder="1" applyAlignment="1">
      <alignment horizontal="center" vertical="top"/>
    </xf>
    <xf numFmtId="0" fontId="2" fillId="2" borderId="11" xfId="0" applyFont="1" applyFill="1" applyBorder="1" applyAlignment="1">
      <alignment horizontal="center" vertical="top"/>
    </xf>
    <xf numFmtId="0" fontId="7" fillId="3" borderId="12" xfId="0" applyFont="1" applyFill="1" applyBorder="1" applyAlignment="1">
      <alignment horizontal="center" vertical="center"/>
    </xf>
    <xf numFmtId="0" fontId="5" fillId="4" borderId="18" xfId="0" applyFont="1" applyFill="1" applyBorder="1" applyAlignment="1">
      <alignment horizontal="left" vertical="top"/>
    </xf>
    <xf numFmtId="0" fontId="5" fillId="4" borderId="19" xfId="0" applyFont="1" applyFill="1" applyBorder="1" applyAlignment="1">
      <alignment horizontal="left" vertical="top"/>
    </xf>
    <xf numFmtId="0" fontId="2" fillId="4" borderId="5" xfId="0" applyFont="1" applyFill="1" applyBorder="1" applyAlignment="1">
      <alignment horizontal="center" vertical="top"/>
    </xf>
    <xf numFmtId="0" fontId="2" fillId="4" borderId="0" xfId="0" applyFont="1" applyFill="1" applyAlignment="1">
      <alignment horizontal="center" vertical="top"/>
    </xf>
    <xf numFmtId="0" fontId="1" fillId="3" borderId="1" xfId="0" applyFont="1" applyFill="1" applyBorder="1" applyAlignment="1">
      <alignment horizontal="center" vertical="center"/>
    </xf>
    <xf numFmtId="0" fontId="1" fillId="3" borderId="1" xfId="0" applyFont="1" applyFill="1" applyBorder="1" applyAlignment="1">
      <alignment horizontal="center" vertical="top"/>
    </xf>
    <xf numFmtId="4" fontId="1" fillId="3" borderId="1" xfId="0" applyNumberFormat="1" applyFont="1" applyFill="1" applyBorder="1" applyAlignment="1">
      <alignment horizontal="center" vertical="top" wrapText="1"/>
    </xf>
    <xf numFmtId="0" fontId="1" fillId="3" borderId="1" xfId="0" applyFont="1" applyFill="1" applyBorder="1" applyAlignment="1">
      <alignment horizontal="center" vertical="top" wrapText="1"/>
    </xf>
    <xf numFmtId="0" fontId="5" fillId="4" borderId="14" xfId="0" applyFont="1" applyFill="1" applyBorder="1" applyAlignment="1">
      <alignment horizontal="left" vertical="top"/>
    </xf>
    <xf numFmtId="0" fontId="5" fillId="4" borderId="15" xfId="0" applyFont="1" applyFill="1" applyBorder="1" applyAlignment="1">
      <alignment horizontal="left" vertical="top"/>
    </xf>
    <xf numFmtId="0" fontId="5" fillId="4" borderId="16" xfId="0" applyFont="1" applyFill="1" applyBorder="1" applyAlignment="1">
      <alignment horizontal="left" vertical="top"/>
    </xf>
    <xf numFmtId="0" fontId="5" fillId="4" borderId="17"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6:U91"/>
  <sheetViews>
    <sheetView tabSelected="1" topLeftCell="A45" zoomScale="80" zoomScaleNormal="80" workbookViewId="0">
      <selection activeCell="F72" sqref="F72"/>
    </sheetView>
  </sheetViews>
  <sheetFormatPr defaultRowHeight="15"/>
  <cols>
    <col min="2" max="2" width="8.7109375" style="13"/>
    <col min="3" max="3" width="70.42578125" style="24" customWidth="1"/>
    <col min="4" max="5" width="8.7109375" style="13"/>
    <col min="6" max="6" width="12.42578125" style="43" bestFit="1" customWidth="1"/>
    <col min="7" max="7" width="16.5703125" style="43" customWidth="1"/>
    <col min="8" max="8" width="32.42578125" bestFit="1" customWidth="1"/>
    <col min="9" max="9" width="19.85546875" bestFit="1" customWidth="1"/>
    <col min="11" max="11" width="19.5703125" bestFit="1" customWidth="1"/>
    <col min="13" max="13" width="15.28515625" customWidth="1"/>
    <col min="14" max="14" width="18.85546875" customWidth="1"/>
    <col min="15" max="15" width="14.7109375" customWidth="1"/>
    <col min="16" max="16" width="18.28515625" customWidth="1"/>
    <col min="17" max="17" width="17.5703125" customWidth="1"/>
    <col min="18" max="18" width="16.42578125" customWidth="1"/>
    <col min="19" max="19" width="17.140625" customWidth="1"/>
    <col min="20" max="20" width="18.42578125" customWidth="1"/>
    <col min="21" max="21" width="19.140625" customWidth="1"/>
  </cols>
  <sheetData>
    <row r="6" spans="2:13" ht="21">
      <c r="B6" s="15" t="s">
        <v>0</v>
      </c>
      <c r="C6" s="23"/>
      <c r="D6" s="20"/>
      <c r="E6" s="20"/>
      <c r="F6" s="42"/>
      <c r="G6" s="42"/>
      <c r="H6" s="1"/>
      <c r="I6" s="1"/>
    </row>
    <row r="7" spans="2:13" ht="21">
      <c r="B7" s="12"/>
      <c r="C7" s="23"/>
      <c r="D7" s="20"/>
      <c r="E7" s="20"/>
      <c r="F7" s="42"/>
      <c r="G7" s="42"/>
      <c r="H7" s="1"/>
      <c r="I7" s="1"/>
    </row>
    <row r="8" spans="2:13" ht="21">
      <c r="B8" s="12" t="s">
        <v>47</v>
      </c>
      <c r="C8" s="23"/>
      <c r="D8" s="20"/>
      <c r="E8" s="20"/>
      <c r="F8" s="42"/>
      <c r="G8" s="42"/>
      <c r="H8" s="1"/>
      <c r="I8" s="1"/>
    </row>
    <row r="9" spans="2:13" ht="21">
      <c r="B9" s="12" t="s">
        <v>48</v>
      </c>
      <c r="C9" s="23"/>
      <c r="D9" s="20"/>
      <c r="E9" s="20"/>
      <c r="F9" s="42"/>
      <c r="G9" s="42"/>
      <c r="H9" s="1"/>
      <c r="I9" s="1"/>
    </row>
    <row r="10" spans="2:13" ht="21">
      <c r="B10" s="12" t="s">
        <v>41</v>
      </c>
      <c r="C10" s="23"/>
      <c r="D10" s="20"/>
      <c r="E10" s="20"/>
      <c r="F10" s="42"/>
      <c r="G10" s="42"/>
      <c r="H10" s="1"/>
      <c r="I10" s="1"/>
    </row>
    <row r="11" spans="2:13" ht="21">
      <c r="B11" s="12" t="s">
        <v>49</v>
      </c>
      <c r="C11" s="23"/>
      <c r="D11" s="20"/>
      <c r="E11" s="20"/>
      <c r="F11" s="42"/>
      <c r="G11" s="42"/>
      <c r="H11" s="1"/>
      <c r="I11" s="1"/>
    </row>
    <row r="12" spans="2:13" ht="18.75">
      <c r="B12" s="12"/>
      <c r="C12" s="23"/>
    </row>
    <row r="13" spans="2:13" ht="18.75">
      <c r="B13" s="12"/>
      <c r="C13" s="23"/>
    </row>
    <row r="14" spans="2:13" ht="18.75">
      <c r="B14" s="72" t="s">
        <v>13</v>
      </c>
      <c r="C14" s="73"/>
      <c r="D14" s="59"/>
      <c r="E14" s="59"/>
      <c r="F14" s="59"/>
      <c r="G14" s="59"/>
      <c r="H14" s="59"/>
      <c r="I14" s="59"/>
      <c r="J14" s="59"/>
      <c r="K14" s="59"/>
      <c r="L14" s="59"/>
      <c r="M14" s="59"/>
    </row>
    <row r="15" spans="2:13" ht="18.75">
      <c r="B15" s="74" t="s">
        <v>14</v>
      </c>
      <c r="C15" s="75"/>
      <c r="D15" s="59"/>
      <c r="E15" s="59"/>
      <c r="F15" s="59"/>
      <c r="G15" s="59"/>
      <c r="H15" s="59"/>
      <c r="I15" s="59"/>
      <c r="J15" s="59"/>
      <c r="K15" s="59"/>
      <c r="L15" s="59"/>
      <c r="M15" s="59"/>
    </row>
    <row r="16" spans="2:13" ht="15" customHeight="1">
      <c r="B16" s="74" t="s">
        <v>17</v>
      </c>
      <c r="C16" s="75"/>
      <c r="D16" s="59"/>
      <c r="E16" s="59"/>
      <c r="F16" s="59"/>
      <c r="G16" s="59"/>
      <c r="H16" s="59"/>
      <c r="I16" s="59"/>
      <c r="J16" s="59"/>
      <c r="K16" s="59"/>
      <c r="L16" s="59"/>
      <c r="M16" s="59"/>
    </row>
    <row r="17" spans="2:21" ht="18.75">
      <c r="B17" s="74" t="s">
        <v>15</v>
      </c>
      <c r="C17" s="75"/>
      <c r="D17" s="59"/>
      <c r="E17" s="59"/>
      <c r="F17" s="59"/>
      <c r="G17" s="59"/>
      <c r="H17" s="59"/>
      <c r="I17" s="59"/>
      <c r="J17" s="59"/>
      <c r="K17" s="59"/>
      <c r="L17" s="59"/>
      <c r="M17" s="59"/>
    </row>
    <row r="18" spans="2:21" ht="18.75">
      <c r="B18" s="64" t="s">
        <v>16</v>
      </c>
      <c r="C18" s="65"/>
      <c r="D18" s="59"/>
      <c r="E18" s="59"/>
      <c r="F18" s="59"/>
      <c r="G18" s="59"/>
      <c r="H18" s="59"/>
      <c r="I18" s="59"/>
      <c r="J18" s="59"/>
      <c r="K18" s="59"/>
      <c r="L18" s="59"/>
      <c r="M18" s="59"/>
    </row>
    <row r="20" spans="2:21">
      <c r="N20" s="55" t="s">
        <v>40</v>
      </c>
      <c r="O20" s="55"/>
      <c r="P20" s="55"/>
      <c r="Q20" s="55"/>
      <c r="R20" s="55"/>
      <c r="S20" s="55"/>
      <c r="T20" s="55"/>
      <c r="U20" s="55"/>
    </row>
    <row r="21" spans="2:21" ht="21">
      <c r="B21" s="53" t="s">
        <v>33</v>
      </c>
      <c r="C21" s="54"/>
      <c r="D21" s="54"/>
      <c r="E21" s="54"/>
      <c r="F21" s="54"/>
      <c r="G21" s="54"/>
      <c r="H21" s="54"/>
      <c r="I21" s="54"/>
      <c r="J21" s="54"/>
      <c r="K21" s="54"/>
      <c r="L21" s="54"/>
      <c r="M21" s="63"/>
      <c r="N21" s="53" t="s">
        <v>34</v>
      </c>
      <c r="O21" s="54"/>
      <c r="P21" s="54"/>
      <c r="Q21" s="54"/>
      <c r="R21" s="54"/>
      <c r="S21" s="54"/>
      <c r="T21" s="54"/>
      <c r="U21" s="54"/>
    </row>
    <row r="22" spans="2:21" ht="35.25" customHeight="1">
      <c r="B22" s="69" t="s">
        <v>1</v>
      </c>
      <c r="C22" s="71" t="s">
        <v>2</v>
      </c>
      <c r="D22" s="69" t="s">
        <v>3</v>
      </c>
      <c r="E22" s="69" t="s">
        <v>4</v>
      </c>
      <c r="F22" s="70" t="s">
        <v>5</v>
      </c>
      <c r="G22" s="44"/>
      <c r="H22" s="68" t="s">
        <v>7</v>
      </c>
      <c r="I22" s="68"/>
      <c r="J22" s="68" t="s">
        <v>10</v>
      </c>
      <c r="K22" s="68"/>
      <c r="L22" s="68" t="s">
        <v>18</v>
      </c>
      <c r="M22" s="68"/>
      <c r="N22" s="52" t="s">
        <v>30</v>
      </c>
      <c r="O22" s="56" t="s">
        <v>31</v>
      </c>
      <c r="P22" s="52" t="s">
        <v>35</v>
      </c>
      <c r="Q22" s="52" t="s">
        <v>32</v>
      </c>
      <c r="R22" s="52" t="s">
        <v>36</v>
      </c>
      <c r="S22" s="52" t="s">
        <v>37</v>
      </c>
      <c r="T22" s="52" t="s">
        <v>38</v>
      </c>
      <c r="U22" s="52" t="s">
        <v>39</v>
      </c>
    </row>
    <row r="23" spans="2:21" ht="42.75" customHeight="1">
      <c r="B23" s="69"/>
      <c r="C23" s="71"/>
      <c r="D23" s="69"/>
      <c r="E23" s="69"/>
      <c r="F23" s="70"/>
      <c r="G23" s="44" t="s">
        <v>6</v>
      </c>
      <c r="H23" s="8" t="s">
        <v>9</v>
      </c>
      <c r="I23" s="8" t="s">
        <v>8</v>
      </c>
      <c r="J23" s="8" t="s">
        <v>11</v>
      </c>
      <c r="K23" s="9" t="s">
        <v>12</v>
      </c>
      <c r="L23" s="8" t="s">
        <v>11</v>
      </c>
      <c r="M23" s="9" t="s">
        <v>12</v>
      </c>
      <c r="N23" s="52"/>
      <c r="O23" s="56"/>
      <c r="P23" s="52"/>
      <c r="Q23" s="52"/>
      <c r="R23" s="52"/>
      <c r="S23" s="52"/>
      <c r="T23" s="52"/>
      <c r="U23" s="52"/>
    </row>
    <row r="24" spans="2:21">
      <c r="B24" s="66" t="s">
        <v>42</v>
      </c>
      <c r="C24" s="67"/>
      <c r="D24" s="21"/>
      <c r="E24" s="21"/>
      <c r="F24" s="45"/>
      <c r="G24" s="45"/>
      <c r="H24" s="2"/>
      <c r="I24" s="2"/>
      <c r="J24" s="2"/>
      <c r="K24" s="2"/>
      <c r="L24" s="2"/>
      <c r="M24" s="3"/>
      <c r="N24" s="11"/>
      <c r="O24" s="2"/>
      <c r="P24" s="2"/>
      <c r="Q24" s="2"/>
      <c r="R24" s="2"/>
      <c r="S24" s="2"/>
      <c r="T24" s="2"/>
      <c r="U24" s="3"/>
    </row>
    <row r="25" spans="2:21" s="32" customFormat="1">
      <c r="B25" s="31">
        <v>1</v>
      </c>
      <c r="C25" s="26" t="s">
        <v>83</v>
      </c>
      <c r="D25" s="33" t="s">
        <v>54</v>
      </c>
      <c r="E25" s="33">
        <v>2</v>
      </c>
      <c r="F25" s="46">
        <v>5200</v>
      </c>
      <c r="G25" s="46">
        <f>E25*F25</f>
        <v>10400</v>
      </c>
      <c r="M25" s="34"/>
      <c r="N25" s="35"/>
      <c r="U25" s="34"/>
    </row>
    <row r="26" spans="2:21" s="32" customFormat="1">
      <c r="B26" s="31">
        <v>2</v>
      </c>
      <c r="C26" s="26" t="s">
        <v>77</v>
      </c>
      <c r="D26" s="33" t="s">
        <v>56</v>
      </c>
      <c r="E26" s="33">
        <v>8</v>
      </c>
      <c r="F26" s="46">
        <v>4950</v>
      </c>
      <c r="G26" s="46">
        <f t="shared" ref="G26:G51" si="0">E26*F26</f>
        <v>39600</v>
      </c>
      <c r="M26" s="34"/>
      <c r="N26" s="35"/>
      <c r="U26" s="34"/>
    </row>
    <row r="27" spans="2:21" s="32" customFormat="1">
      <c r="B27" s="31">
        <v>3</v>
      </c>
      <c r="C27" s="26" t="s">
        <v>76</v>
      </c>
      <c r="D27" s="33" t="s">
        <v>56</v>
      </c>
      <c r="E27" s="33">
        <v>1</v>
      </c>
      <c r="F27" s="46">
        <v>28400</v>
      </c>
      <c r="G27" s="46">
        <f t="shared" si="0"/>
        <v>28400</v>
      </c>
      <c r="M27" s="34"/>
      <c r="N27" s="35"/>
      <c r="U27" s="34"/>
    </row>
    <row r="28" spans="2:21" s="32" customFormat="1">
      <c r="B28" s="31">
        <v>4</v>
      </c>
      <c r="C28" s="26" t="s">
        <v>51</v>
      </c>
      <c r="D28" s="33" t="s">
        <v>54</v>
      </c>
      <c r="E28" s="33">
        <v>500</v>
      </c>
      <c r="F28" s="46">
        <v>37.730000000000004</v>
      </c>
      <c r="G28" s="46">
        <f t="shared" si="0"/>
        <v>18865.000000000004</v>
      </c>
      <c r="M28" s="34"/>
      <c r="N28" s="35"/>
      <c r="U28" s="34"/>
    </row>
    <row r="29" spans="2:21" s="32" customFormat="1">
      <c r="B29" s="31">
        <v>5</v>
      </c>
      <c r="C29" s="26" t="s">
        <v>52</v>
      </c>
      <c r="D29" s="33" t="s">
        <v>55</v>
      </c>
      <c r="E29" s="33">
        <v>5000</v>
      </c>
      <c r="F29" s="46">
        <v>3.3809999999999998</v>
      </c>
      <c r="G29" s="46">
        <f t="shared" si="0"/>
        <v>16905</v>
      </c>
      <c r="M29" s="34"/>
      <c r="N29" s="35"/>
      <c r="U29" s="34"/>
    </row>
    <row r="30" spans="2:21" s="32" customFormat="1">
      <c r="B30" s="31">
        <v>6</v>
      </c>
      <c r="C30" s="26" t="s">
        <v>53</v>
      </c>
      <c r="D30" s="33" t="s">
        <v>54</v>
      </c>
      <c r="E30" s="33">
        <v>100</v>
      </c>
      <c r="F30" s="46">
        <v>22.05</v>
      </c>
      <c r="G30" s="46">
        <f t="shared" si="0"/>
        <v>2205</v>
      </c>
      <c r="M30" s="34"/>
      <c r="N30" s="35"/>
      <c r="U30" s="34"/>
    </row>
    <row r="31" spans="2:21" s="32" customFormat="1">
      <c r="B31" s="31">
        <v>7</v>
      </c>
      <c r="C31" s="26" t="s">
        <v>50</v>
      </c>
      <c r="D31" s="33" t="s">
        <v>54</v>
      </c>
      <c r="E31" s="33">
        <v>6</v>
      </c>
      <c r="F31" s="46">
        <v>661.5</v>
      </c>
      <c r="G31" s="46">
        <f t="shared" si="0"/>
        <v>3969</v>
      </c>
      <c r="M31" s="34"/>
      <c r="N31" s="35"/>
      <c r="U31" s="34"/>
    </row>
    <row r="32" spans="2:21" ht="30">
      <c r="B32" s="16">
        <v>8</v>
      </c>
      <c r="C32" s="24" t="s">
        <v>95</v>
      </c>
      <c r="D32" s="13" t="s">
        <v>56</v>
      </c>
      <c r="E32" s="13">
        <v>1</v>
      </c>
      <c r="F32" s="43">
        <v>44500</v>
      </c>
      <c r="G32" s="43">
        <f t="shared" si="0"/>
        <v>44500</v>
      </c>
      <c r="M32" s="5"/>
      <c r="N32" s="4"/>
      <c r="U32" s="5"/>
    </row>
    <row r="33" spans="2:21" s="32" customFormat="1" ht="180">
      <c r="B33" s="31">
        <v>9</v>
      </c>
      <c r="C33" s="40" t="s">
        <v>93</v>
      </c>
      <c r="D33" s="33" t="s">
        <v>56</v>
      </c>
      <c r="E33" s="33">
        <v>1</v>
      </c>
      <c r="F33" s="46">
        <v>14800</v>
      </c>
      <c r="G33" s="46">
        <f t="shared" si="0"/>
        <v>14800</v>
      </c>
      <c r="M33" s="34"/>
      <c r="N33" s="35"/>
      <c r="U33" s="34"/>
    </row>
    <row r="34" spans="2:21" s="32" customFormat="1">
      <c r="B34" s="31">
        <v>10</v>
      </c>
      <c r="C34" s="28" t="s">
        <v>84</v>
      </c>
      <c r="D34" s="33" t="s">
        <v>56</v>
      </c>
      <c r="E34" s="33">
        <v>1</v>
      </c>
      <c r="F34" s="46">
        <v>4919.6000000000004</v>
      </c>
      <c r="G34" s="46">
        <f t="shared" si="0"/>
        <v>4919.6000000000004</v>
      </c>
      <c r="M34" s="34"/>
      <c r="N34" s="35"/>
      <c r="U34" s="34"/>
    </row>
    <row r="35" spans="2:21" s="32" customFormat="1" ht="30">
      <c r="B35" s="31">
        <v>11</v>
      </c>
      <c r="C35" s="37" t="s">
        <v>78</v>
      </c>
      <c r="D35" s="33" t="s">
        <v>56</v>
      </c>
      <c r="E35" s="33">
        <v>1</v>
      </c>
      <c r="F35" s="46">
        <v>1195.6000000000001</v>
      </c>
      <c r="G35" s="46">
        <f t="shared" si="0"/>
        <v>1195.6000000000001</v>
      </c>
      <c r="M35" s="34"/>
      <c r="N35" s="35"/>
      <c r="U35" s="34"/>
    </row>
    <row r="36" spans="2:21" s="32" customFormat="1">
      <c r="B36" s="31">
        <v>12</v>
      </c>
      <c r="C36" s="28" t="s">
        <v>79</v>
      </c>
      <c r="D36" s="33" t="s">
        <v>56</v>
      </c>
      <c r="E36" s="33">
        <v>2</v>
      </c>
      <c r="F36" s="46">
        <v>11314</v>
      </c>
      <c r="G36" s="46">
        <f t="shared" si="0"/>
        <v>22628</v>
      </c>
      <c r="M36" s="34"/>
      <c r="N36" s="35"/>
      <c r="U36" s="34"/>
    </row>
    <row r="37" spans="2:21" s="32" customFormat="1">
      <c r="B37" s="31">
        <v>13</v>
      </c>
      <c r="C37" s="28" t="s">
        <v>80</v>
      </c>
      <c r="D37" s="33" t="s">
        <v>56</v>
      </c>
      <c r="E37" s="33">
        <v>1</v>
      </c>
      <c r="F37" s="46">
        <v>3978.8</v>
      </c>
      <c r="G37" s="46">
        <f t="shared" si="0"/>
        <v>3978.8</v>
      </c>
      <c r="M37" s="34"/>
      <c r="N37" s="35"/>
      <c r="U37" s="34"/>
    </row>
    <row r="38" spans="2:21" s="32" customFormat="1" ht="28.5" customHeight="1">
      <c r="B38" s="31">
        <v>14</v>
      </c>
      <c r="C38" s="26" t="s">
        <v>87</v>
      </c>
      <c r="D38" s="33" t="s">
        <v>56</v>
      </c>
      <c r="E38" s="33">
        <v>50</v>
      </c>
      <c r="F38" s="46">
        <v>5410.92</v>
      </c>
      <c r="G38" s="46">
        <f t="shared" si="0"/>
        <v>270546</v>
      </c>
      <c r="M38" s="34"/>
      <c r="N38" s="35"/>
      <c r="U38" s="34"/>
    </row>
    <row r="39" spans="2:21" s="32" customFormat="1">
      <c r="B39" s="31">
        <v>15</v>
      </c>
      <c r="C39" s="26" t="s">
        <v>70</v>
      </c>
      <c r="D39" s="33" t="s">
        <v>54</v>
      </c>
      <c r="E39" s="33">
        <v>1</v>
      </c>
      <c r="F39" s="46">
        <v>8575</v>
      </c>
      <c r="G39" s="46">
        <f t="shared" si="0"/>
        <v>8575</v>
      </c>
      <c r="M39" s="34"/>
      <c r="N39" s="35"/>
      <c r="U39" s="34"/>
    </row>
    <row r="40" spans="2:21" s="32" customFormat="1">
      <c r="B40" s="31">
        <v>16</v>
      </c>
      <c r="C40" s="38" t="s">
        <v>71</v>
      </c>
      <c r="D40" s="33" t="s">
        <v>54</v>
      </c>
      <c r="E40" s="33">
        <v>4</v>
      </c>
      <c r="F40" s="46">
        <v>122.50000000000001</v>
      </c>
      <c r="G40" s="46">
        <f t="shared" si="0"/>
        <v>490.00000000000006</v>
      </c>
      <c r="M40" s="34"/>
      <c r="N40" s="35"/>
      <c r="U40" s="34"/>
    </row>
    <row r="41" spans="2:21" s="32" customFormat="1">
      <c r="B41" s="31">
        <v>17</v>
      </c>
      <c r="C41" s="38" t="s">
        <v>72</v>
      </c>
      <c r="D41" s="33" t="s">
        <v>56</v>
      </c>
      <c r="E41" s="33">
        <v>1</v>
      </c>
      <c r="F41" s="46"/>
      <c r="G41" s="46">
        <f t="shared" si="0"/>
        <v>0</v>
      </c>
      <c r="U41" s="34"/>
    </row>
    <row r="42" spans="2:21" s="32" customFormat="1">
      <c r="B42" s="31">
        <v>18</v>
      </c>
      <c r="C42" s="26" t="s">
        <v>73</v>
      </c>
      <c r="D42" s="33" t="s">
        <v>56</v>
      </c>
      <c r="E42" s="33">
        <v>1</v>
      </c>
      <c r="F42" s="46">
        <v>5880</v>
      </c>
      <c r="G42" s="46">
        <f t="shared" si="0"/>
        <v>5880</v>
      </c>
      <c r="M42" s="34"/>
      <c r="N42" s="35"/>
      <c r="U42" s="34"/>
    </row>
    <row r="43" spans="2:21" s="32" customFormat="1">
      <c r="B43" s="31">
        <v>19</v>
      </c>
      <c r="C43" s="26" t="s">
        <v>81</v>
      </c>
      <c r="D43" s="33" t="s">
        <v>74</v>
      </c>
      <c r="E43" s="33">
        <v>2</v>
      </c>
      <c r="F43" s="46">
        <v>3500</v>
      </c>
      <c r="G43" s="46">
        <f t="shared" si="0"/>
        <v>7000</v>
      </c>
      <c r="M43" s="34"/>
      <c r="N43" s="35"/>
      <c r="U43" s="34"/>
    </row>
    <row r="44" spans="2:21" s="32" customFormat="1">
      <c r="B44" s="31">
        <v>20</v>
      </c>
      <c r="C44" s="26" t="s">
        <v>88</v>
      </c>
      <c r="D44" s="33" t="s">
        <v>56</v>
      </c>
      <c r="E44" s="33">
        <v>50</v>
      </c>
      <c r="F44" s="46">
        <v>824</v>
      </c>
      <c r="G44" s="46">
        <f t="shared" si="0"/>
        <v>41200</v>
      </c>
      <c r="M44" s="34"/>
      <c r="N44" s="35"/>
      <c r="U44" s="34"/>
    </row>
    <row r="45" spans="2:21" s="27" customFormat="1">
      <c r="B45" s="31">
        <v>21</v>
      </c>
      <c r="C45" s="26" t="s">
        <v>75</v>
      </c>
      <c r="D45" s="28" t="s">
        <v>56</v>
      </c>
      <c r="E45" s="28">
        <v>10</v>
      </c>
      <c r="F45" s="47">
        <v>1900</v>
      </c>
      <c r="G45" s="46">
        <f t="shared" si="0"/>
        <v>19000</v>
      </c>
      <c r="M45" s="29"/>
      <c r="N45" s="30"/>
      <c r="U45" s="29"/>
    </row>
    <row r="46" spans="2:21" s="27" customFormat="1" ht="30">
      <c r="B46" s="31">
        <v>22</v>
      </c>
      <c r="C46" s="26" t="s">
        <v>68</v>
      </c>
      <c r="D46" s="28" t="s">
        <v>56</v>
      </c>
      <c r="E46" s="28">
        <v>2</v>
      </c>
      <c r="F46" s="47">
        <v>15200</v>
      </c>
      <c r="G46" s="46">
        <f t="shared" si="0"/>
        <v>30400</v>
      </c>
      <c r="M46" s="29"/>
      <c r="N46" s="30"/>
      <c r="U46" s="29"/>
    </row>
    <row r="47" spans="2:21" s="27" customFormat="1" ht="30">
      <c r="B47" s="31">
        <v>23</v>
      </c>
      <c r="C47" s="26" t="s">
        <v>89</v>
      </c>
      <c r="D47" s="28" t="s">
        <v>56</v>
      </c>
      <c r="E47" s="28">
        <v>5</v>
      </c>
      <c r="F47" s="47">
        <v>4118</v>
      </c>
      <c r="G47" s="47">
        <f t="shared" si="0"/>
        <v>20590</v>
      </c>
      <c r="M47" s="29"/>
      <c r="N47" s="30"/>
      <c r="U47" s="29"/>
    </row>
    <row r="48" spans="2:21" s="32" customFormat="1">
      <c r="B48" s="31">
        <v>24</v>
      </c>
      <c r="C48" s="37" t="s">
        <v>94</v>
      </c>
      <c r="D48" s="33" t="s">
        <v>56</v>
      </c>
      <c r="E48" s="33">
        <v>0</v>
      </c>
      <c r="F48" s="46">
        <v>760</v>
      </c>
      <c r="G48" s="46">
        <f t="shared" si="0"/>
        <v>0</v>
      </c>
      <c r="M48" s="34"/>
      <c r="N48" s="35"/>
      <c r="U48" s="34"/>
    </row>
    <row r="49" spans="2:21" s="32" customFormat="1">
      <c r="B49" s="31">
        <v>25</v>
      </c>
      <c r="C49" s="41" t="s">
        <v>91</v>
      </c>
      <c r="D49" s="33" t="s">
        <v>56</v>
      </c>
      <c r="E49" s="33">
        <v>4</v>
      </c>
      <c r="F49" s="46">
        <v>2860</v>
      </c>
      <c r="G49" s="46">
        <f t="shared" si="0"/>
        <v>11440</v>
      </c>
      <c r="M49" s="34"/>
      <c r="N49" s="35"/>
      <c r="U49" s="34"/>
    </row>
    <row r="50" spans="2:21" s="32" customFormat="1">
      <c r="B50" s="31">
        <v>26</v>
      </c>
      <c r="C50" s="41" t="s">
        <v>90</v>
      </c>
      <c r="D50" s="33" t="s">
        <v>56</v>
      </c>
      <c r="E50" s="33">
        <v>2</v>
      </c>
      <c r="F50" s="46">
        <v>4332</v>
      </c>
      <c r="G50" s="46">
        <f t="shared" si="0"/>
        <v>8664</v>
      </c>
      <c r="M50" s="34"/>
      <c r="N50" s="35"/>
      <c r="U50" s="34"/>
    </row>
    <row r="51" spans="2:21" s="32" customFormat="1" ht="30">
      <c r="B51" s="31">
        <v>27</v>
      </c>
      <c r="C51" s="26" t="s">
        <v>86</v>
      </c>
      <c r="D51" s="33" t="s">
        <v>56</v>
      </c>
      <c r="E51" s="33">
        <v>2</v>
      </c>
      <c r="F51" s="46">
        <v>1400</v>
      </c>
      <c r="G51" s="46">
        <f t="shared" si="0"/>
        <v>2800</v>
      </c>
      <c r="H51" t="s">
        <v>82</v>
      </c>
      <c r="M51" s="34"/>
      <c r="N51" s="35"/>
      <c r="U51" s="34"/>
    </row>
    <row r="52" spans="2:21">
      <c r="B52" s="61" t="s">
        <v>43</v>
      </c>
      <c r="C52" s="62"/>
      <c r="D52" s="62"/>
      <c r="E52" s="62"/>
      <c r="F52" s="62"/>
      <c r="G52" s="48">
        <f>SUM(G25:G51)</f>
        <v>638951</v>
      </c>
      <c r="H52" s="22">
        <f>G52/4.939</f>
        <v>129368.49564689209</v>
      </c>
      <c r="M52" s="5"/>
      <c r="N52" s="4"/>
      <c r="U52" s="5"/>
    </row>
    <row r="53" spans="2:21">
      <c r="B53" s="17" t="s">
        <v>44</v>
      </c>
      <c r="C53" s="14"/>
      <c r="D53" s="21"/>
      <c r="E53" s="21"/>
      <c r="F53" s="45"/>
      <c r="G53" s="45"/>
      <c r="H53" s="2"/>
      <c r="I53" s="2"/>
      <c r="J53" s="2"/>
      <c r="K53" s="2"/>
      <c r="L53" s="2"/>
      <c r="M53" s="3"/>
      <c r="N53" s="11"/>
      <c r="O53" s="2"/>
      <c r="P53" s="2"/>
      <c r="Q53" s="2"/>
      <c r="R53" s="2"/>
      <c r="S53" s="2"/>
      <c r="T53" s="2"/>
      <c r="U53" s="3"/>
    </row>
    <row r="54" spans="2:21" s="32" customFormat="1" ht="30">
      <c r="B54" s="31">
        <v>1</v>
      </c>
      <c r="C54" s="36" t="s">
        <v>97</v>
      </c>
      <c r="D54" s="33" t="s">
        <v>56</v>
      </c>
      <c r="E54" s="33">
        <v>1</v>
      </c>
      <c r="F54" s="46">
        <v>150000</v>
      </c>
      <c r="G54" s="46">
        <f>E54*F54</f>
        <v>150000</v>
      </c>
      <c r="M54" s="34"/>
      <c r="N54" s="35"/>
      <c r="U54" s="34"/>
    </row>
    <row r="55" spans="2:21" s="32" customFormat="1" ht="30">
      <c r="B55" s="31">
        <v>2</v>
      </c>
      <c r="C55" s="36" t="s">
        <v>98</v>
      </c>
      <c r="D55" s="33" t="s">
        <v>56</v>
      </c>
      <c r="E55" s="33">
        <v>1</v>
      </c>
      <c r="F55" s="46">
        <v>125000</v>
      </c>
      <c r="G55" s="46">
        <f t="shared" ref="G55:G65" si="1">E55*F55</f>
        <v>125000</v>
      </c>
      <c r="M55" s="34"/>
      <c r="N55" s="35"/>
      <c r="U55" s="34"/>
    </row>
    <row r="56" spans="2:21" s="32" customFormat="1" ht="45">
      <c r="B56" s="31">
        <v>3</v>
      </c>
      <c r="C56" s="36" t="s">
        <v>99</v>
      </c>
      <c r="D56" s="33" t="s">
        <v>56</v>
      </c>
      <c r="E56" s="33">
        <v>1</v>
      </c>
      <c r="F56" s="46">
        <v>175000</v>
      </c>
      <c r="G56" s="46">
        <f t="shared" si="1"/>
        <v>175000</v>
      </c>
      <c r="M56" s="34"/>
      <c r="N56" s="35"/>
      <c r="U56" s="34"/>
    </row>
    <row r="57" spans="2:21" s="32" customFormat="1" ht="30">
      <c r="B57" s="31">
        <v>4</v>
      </c>
      <c r="C57" s="36" t="s">
        <v>100</v>
      </c>
      <c r="D57" s="33" t="s">
        <v>56</v>
      </c>
      <c r="E57" s="33">
        <v>1</v>
      </c>
      <c r="F57" s="46">
        <v>160000</v>
      </c>
      <c r="G57" s="46">
        <f t="shared" si="1"/>
        <v>160000</v>
      </c>
      <c r="M57" s="34"/>
      <c r="N57" s="35"/>
      <c r="U57" s="34"/>
    </row>
    <row r="58" spans="2:21" s="32" customFormat="1" ht="30">
      <c r="B58" s="31">
        <v>5</v>
      </c>
      <c r="C58" s="36" t="s">
        <v>101</v>
      </c>
      <c r="D58" s="33" t="s">
        <v>56</v>
      </c>
      <c r="E58" s="33">
        <v>1</v>
      </c>
      <c r="F58" s="46">
        <v>220000</v>
      </c>
      <c r="G58" s="46">
        <f t="shared" si="1"/>
        <v>220000</v>
      </c>
      <c r="M58" s="34"/>
      <c r="N58" s="35"/>
      <c r="U58" s="34"/>
    </row>
    <row r="59" spans="2:21" s="32" customFormat="1" ht="18.95" customHeight="1">
      <c r="B59" s="31">
        <v>6</v>
      </c>
      <c r="C59" s="36" t="s">
        <v>102</v>
      </c>
      <c r="D59" s="33" t="s">
        <v>56</v>
      </c>
      <c r="E59" s="33">
        <v>1</v>
      </c>
      <c r="F59" s="46">
        <v>125000</v>
      </c>
      <c r="G59" s="46">
        <f t="shared" si="1"/>
        <v>125000</v>
      </c>
      <c r="M59" s="34"/>
      <c r="N59" s="35"/>
      <c r="U59" s="34"/>
    </row>
    <row r="60" spans="2:21" s="32" customFormat="1" ht="45">
      <c r="B60" s="31">
        <v>7</v>
      </c>
      <c r="C60" s="36" t="s">
        <v>103</v>
      </c>
      <c r="D60" s="33" t="s">
        <v>56</v>
      </c>
      <c r="E60" s="33">
        <v>1</v>
      </c>
      <c r="F60" s="46">
        <v>100000</v>
      </c>
      <c r="G60" s="46">
        <f t="shared" si="1"/>
        <v>100000</v>
      </c>
      <c r="M60" s="34"/>
      <c r="N60" s="35"/>
      <c r="U60" s="34"/>
    </row>
    <row r="61" spans="2:21" s="32" customFormat="1" ht="30">
      <c r="B61" s="31">
        <v>8</v>
      </c>
      <c r="C61" s="36" t="s">
        <v>104</v>
      </c>
      <c r="D61" s="33" t="s">
        <v>56</v>
      </c>
      <c r="E61" s="33">
        <v>0</v>
      </c>
      <c r="F61" s="46">
        <v>220000</v>
      </c>
      <c r="G61" s="46">
        <f t="shared" si="1"/>
        <v>0</v>
      </c>
      <c r="M61" s="34"/>
      <c r="N61" s="35"/>
      <c r="U61" s="34"/>
    </row>
    <row r="62" spans="2:21" s="32" customFormat="1" ht="30">
      <c r="B62" s="31">
        <v>9</v>
      </c>
      <c r="C62" s="36" t="s">
        <v>105</v>
      </c>
      <c r="D62" s="33" t="s">
        <v>56</v>
      </c>
      <c r="E62" s="33">
        <v>1</v>
      </c>
      <c r="F62" s="46">
        <v>220000</v>
      </c>
      <c r="G62" s="46">
        <f t="shared" si="1"/>
        <v>220000</v>
      </c>
      <c r="M62" s="34"/>
      <c r="N62" s="35"/>
      <c r="U62" s="34"/>
    </row>
    <row r="63" spans="2:21" s="32" customFormat="1" ht="30">
      <c r="B63" s="31">
        <v>10</v>
      </c>
      <c r="C63" s="36" t="s">
        <v>106</v>
      </c>
      <c r="D63" s="33" t="s">
        <v>56</v>
      </c>
      <c r="E63" s="33">
        <v>1</v>
      </c>
      <c r="F63" s="46">
        <v>200000</v>
      </c>
      <c r="G63" s="46">
        <f t="shared" si="1"/>
        <v>200000</v>
      </c>
      <c r="M63" s="34"/>
      <c r="N63" s="35"/>
      <c r="U63" s="34"/>
    </row>
    <row r="64" spans="2:21" s="32" customFormat="1" ht="30">
      <c r="B64" s="31">
        <v>11</v>
      </c>
      <c r="C64" s="36" t="s">
        <v>107</v>
      </c>
      <c r="D64" s="33" t="s">
        <v>56</v>
      </c>
      <c r="E64" s="33">
        <v>1</v>
      </c>
      <c r="F64" s="46">
        <v>70000</v>
      </c>
      <c r="G64" s="46">
        <f t="shared" si="1"/>
        <v>70000</v>
      </c>
      <c r="M64" s="34"/>
      <c r="N64" s="35"/>
      <c r="U64" s="34"/>
    </row>
    <row r="65" spans="2:21" s="32" customFormat="1" ht="30">
      <c r="B65" s="31">
        <v>12</v>
      </c>
      <c r="C65" s="36" t="s">
        <v>108</v>
      </c>
      <c r="D65" s="33" t="s">
        <v>56</v>
      </c>
      <c r="E65" s="33">
        <v>1</v>
      </c>
      <c r="F65" s="46">
        <v>75000</v>
      </c>
      <c r="G65" s="46">
        <f t="shared" si="1"/>
        <v>75000</v>
      </c>
      <c r="M65" s="34"/>
      <c r="N65" s="35"/>
      <c r="U65" s="34"/>
    </row>
    <row r="66" spans="2:21" s="32" customFormat="1">
      <c r="B66" s="31">
        <v>13</v>
      </c>
      <c r="C66" s="36" t="s">
        <v>57</v>
      </c>
      <c r="D66" s="33" t="s">
        <v>58</v>
      </c>
      <c r="E66" s="33">
        <v>1</v>
      </c>
      <c r="F66" s="46">
        <v>800</v>
      </c>
      <c r="G66" s="46">
        <f t="shared" ref="G66:G67" si="2">E66*F66</f>
        <v>800</v>
      </c>
      <c r="I66" s="39" t="s">
        <v>67</v>
      </c>
      <c r="M66" s="34"/>
      <c r="N66" s="35"/>
      <c r="U66" s="34"/>
    </row>
    <row r="67" spans="2:21" s="32" customFormat="1">
      <c r="B67" s="31">
        <v>14</v>
      </c>
      <c r="C67" s="36" t="s">
        <v>59</v>
      </c>
      <c r="D67" s="33" t="s">
        <v>54</v>
      </c>
      <c r="E67" s="33">
        <v>7</v>
      </c>
      <c r="F67" s="46">
        <v>60</v>
      </c>
      <c r="G67" s="46">
        <f t="shared" si="2"/>
        <v>420</v>
      </c>
      <c r="I67" s="39">
        <f>H52+H76+H82</f>
        <v>495364.4624417898</v>
      </c>
      <c r="M67" s="34"/>
      <c r="N67" s="35"/>
      <c r="U67" s="34"/>
    </row>
    <row r="68" spans="2:21" s="32" customFormat="1">
      <c r="B68" s="31">
        <v>15</v>
      </c>
      <c r="C68" s="36" t="s">
        <v>60</v>
      </c>
      <c r="D68" s="33" t="s">
        <v>55</v>
      </c>
      <c r="E68" s="33">
        <v>5000</v>
      </c>
      <c r="F68" s="46">
        <v>5.88</v>
      </c>
      <c r="G68" s="46">
        <f t="shared" ref="G68:G73" si="3">E68*F68</f>
        <v>29400</v>
      </c>
      <c r="M68" s="34"/>
      <c r="N68" s="35"/>
      <c r="U68" s="34"/>
    </row>
    <row r="69" spans="2:21" s="32" customFormat="1">
      <c r="B69" s="31">
        <v>16</v>
      </c>
      <c r="C69" s="36" t="s">
        <v>61</v>
      </c>
      <c r="D69" s="33" t="s">
        <v>54</v>
      </c>
      <c r="E69" s="33">
        <v>50</v>
      </c>
      <c r="F69" s="46">
        <v>9.8000000000000007</v>
      </c>
      <c r="G69" s="46">
        <f t="shared" si="3"/>
        <v>490.00000000000006</v>
      </c>
      <c r="M69" s="34"/>
      <c r="N69" s="35"/>
      <c r="U69" s="34"/>
    </row>
    <row r="70" spans="2:21" s="32" customFormat="1">
      <c r="B70" s="31">
        <v>17</v>
      </c>
      <c r="C70" s="36" t="s">
        <v>62</v>
      </c>
      <c r="D70" s="33" t="s">
        <v>54</v>
      </c>
      <c r="E70" s="33">
        <v>50</v>
      </c>
      <c r="F70" s="46">
        <v>14.700000000000001</v>
      </c>
      <c r="G70" s="46">
        <f t="shared" si="3"/>
        <v>735</v>
      </c>
      <c r="M70" s="34"/>
      <c r="N70" s="35"/>
      <c r="U70" s="34"/>
    </row>
    <row r="71" spans="2:21" s="32" customFormat="1">
      <c r="B71" s="31">
        <v>18</v>
      </c>
      <c r="C71" s="36" t="s">
        <v>63</v>
      </c>
      <c r="D71" s="33" t="s">
        <v>54</v>
      </c>
      <c r="E71" s="33">
        <v>50</v>
      </c>
      <c r="F71" s="46">
        <v>29.4</v>
      </c>
      <c r="G71" s="46">
        <f t="shared" si="3"/>
        <v>1470</v>
      </c>
      <c r="M71" s="34"/>
      <c r="N71" s="35"/>
      <c r="U71" s="34"/>
    </row>
    <row r="72" spans="2:21" s="32" customFormat="1">
      <c r="B72" s="31">
        <v>19</v>
      </c>
      <c r="C72" s="36" t="s">
        <v>85</v>
      </c>
      <c r="D72" s="33" t="s">
        <v>56</v>
      </c>
      <c r="E72" s="33">
        <v>1</v>
      </c>
      <c r="F72" s="46">
        <v>44370</v>
      </c>
      <c r="G72" s="46">
        <f t="shared" si="3"/>
        <v>44370</v>
      </c>
      <c r="M72" s="34"/>
      <c r="N72" s="35"/>
      <c r="U72" s="34"/>
    </row>
    <row r="73" spans="2:21" s="32" customFormat="1" ht="30">
      <c r="B73" s="31">
        <v>20</v>
      </c>
      <c r="C73" s="36" t="s">
        <v>96</v>
      </c>
      <c r="D73" s="33" t="s">
        <v>56</v>
      </c>
      <c r="E73" s="33">
        <v>1</v>
      </c>
      <c r="F73" s="46">
        <v>20000</v>
      </c>
      <c r="G73" s="46">
        <f t="shared" si="3"/>
        <v>20000</v>
      </c>
      <c r="M73" s="34"/>
      <c r="N73" s="35"/>
      <c r="U73" s="34"/>
    </row>
    <row r="74" spans="2:21">
      <c r="B74" s="16">
        <v>21</v>
      </c>
      <c r="C74" s="24" t="s">
        <v>92</v>
      </c>
      <c r="D74" s="13" t="s">
        <v>56</v>
      </c>
      <c r="E74" s="13">
        <v>0</v>
      </c>
      <c r="F74" s="43">
        <v>1034</v>
      </c>
      <c r="G74" s="43">
        <f>E74*F74</f>
        <v>0</v>
      </c>
      <c r="M74" s="5"/>
      <c r="N74" s="4"/>
      <c r="U74" s="5"/>
    </row>
    <row r="75" spans="2:21" s="32" customFormat="1">
      <c r="B75" s="31">
        <v>22</v>
      </c>
      <c r="C75" s="36" t="s">
        <v>69</v>
      </c>
      <c r="D75" s="33" t="s">
        <v>56</v>
      </c>
      <c r="E75" s="33">
        <v>1</v>
      </c>
      <c r="F75" s="46">
        <v>9000</v>
      </c>
      <c r="G75" s="46">
        <f>E75*F75</f>
        <v>9000</v>
      </c>
      <c r="H75" s="32" t="s">
        <v>82</v>
      </c>
      <c r="M75" s="34"/>
      <c r="N75" s="35"/>
      <c r="U75" s="34"/>
    </row>
    <row r="76" spans="2:21">
      <c r="B76" s="61" t="s">
        <v>45</v>
      </c>
      <c r="C76" s="62"/>
      <c r="D76" s="62"/>
      <c r="E76" s="62"/>
      <c r="F76" s="62"/>
      <c r="G76" s="48">
        <f>SUM(G54:G75)</f>
        <v>1726685</v>
      </c>
      <c r="H76" s="22">
        <f>G76/4.939</f>
        <v>349602.14618343796</v>
      </c>
      <c r="M76" s="5"/>
      <c r="N76" s="4"/>
      <c r="U76" s="5"/>
    </row>
    <row r="77" spans="2:21">
      <c r="B77" s="66" t="s">
        <v>46</v>
      </c>
      <c r="C77" s="67"/>
      <c r="D77" s="21"/>
      <c r="E77" s="21"/>
      <c r="F77" s="45"/>
      <c r="G77" s="45"/>
      <c r="H77" s="2"/>
      <c r="I77" s="2"/>
      <c r="J77" s="2"/>
      <c r="K77" s="2"/>
      <c r="L77" s="2"/>
      <c r="M77" s="3"/>
      <c r="N77" s="11"/>
      <c r="O77" s="2"/>
      <c r="P77" s="2"/>
      <c r="Q77" s="2"/>
      <c r="R77" s="2"/>
      <c r="S77" s="2"/>
      <c r="T77" s="2"/>
      <c r="U77" s="3"/>
    </row>
    <row r="78" spans="2:21" s="32" customFormat="1">
      <c r="B78" s="31">
        <v>1</v>
      </c>
      <c r="C78" s="33" t="s">
        <v>64</v>
      </c>
      <c r="D78" s="33" t="s">
        <v>56</v>
      </c>
      <c r="E78" s="33">
        <v>1</v>
      </c>
      <c r="F78" s="46">
        <f>(G76+G52)*0.03</f>
        <v>70969.08</v>
      </c>
      <c r="G78" s="46">
        <f>E78*F78</f>
        <v>70969.08</v>
      </c>
      <c r="M78" s="34"/>
      <c r="N78" s="35"/>
      <c r="U78" s="34"/>
    </row>
    <row r="79" spans="2:21" s="32" customFormat="1">
      <c r="B79" s="31">
        <v>2</v>
      </c>
      <c r="C79" s="33" t="s">
        <v>65</v>
      </c>
      <c r="D79" s="33" t="s">
        <v>56</v>
      </c>
      <c r="E79" s="33">
        <v>0</v>
      </c>
      <c r="F79" s="46">
        <v>15000</v>
      </c>
      <c r="G79" s="46">
        <f>E79*F79</f>
        <v>0</v>
      </c>
      <c r="M79" s="34"/>
      <c r="N79" s="35"/>
      <c r="U79" s="34"/>
    </row>
    <row r="80" spans="2:21" s="32" customFormat="1">
      <c r="B80" s="31">
        <v>3</v>
      </c>
      <c r="C80" s="33" t="s">
        <v>66</v>
      </c>
      <c r="D80" s="33" t="s">
        <v>56</v>
      </c>
      <c r="E80" s="33">
        <v>1</v>
      </c>
      <c r="F80" s="46">
        <v>10000</v>
      </c>
      <c r="G80" s="46">
        <f>E80*F80</f>
        <v>10000</v>
      </c>
      <c r="M80" s="34"/>
      <c r="N80" s="35"/>
      <c r="U80" s="34"/>
    </row>
    <row r="81" spans="2:21">
      <c r="B81" s="16"/>
      <c r="H81" t="s">
        <v>82</v>
      </c>
      <c r="M81" s="5"/>
      <c r="N81" s="4"/>
      <c r="U81" s="5"/>
    </row>
    <row r="82" spans="2:21">
      <c r="B82" s="61" t="s">
        <v>19</v>
      </c>
      <c r="C82" s="62"/>
      <c r="D82" s="62"/>
      <c r="E82" s="62"/>
      <c r="F82" s="62"/>
      <c r="G82" s="48">
        <f>SUM(G78:G81)</f>
        <v>80969.08</v>
      </c>
      <c r="H82" s="25">
        <f>G82/4.939</f>
        <v>16393.820611459811</v>
      </c>
      <c r="I82" s="6"/>
      <c r="J82" s="6"/>
      <c r="K82" s="6"/>
      <c r="L82" s="6"/>
      <c r="M82" s="7"/>
      <c r="N82" s="10"/>
      <c r="O82" s="6"/>
      <c r="P82" s="6"/>
      <c r="Q82" s="6"/>
      <c r="R82" s="6"/>
      <c r="S82" s="6"/>
      <c r="T82" s="6"/>
      <c r="U82" s="7"/>
    </row>
    <row r="83" spans="2:21">
      <c r="B83" s="18" t="s">
        <v>29</v>
      </c>
      <c r="C83" s="60" t="s">
        <v>20</v>
      </c>
      <c r="D83" s="60"/>
      <c r="E83" s="60"/>
      <c r="F83" s="60"/>
      <c r="G83" s="49">
        <f>G52+G76+G82</f>
        <v>2446605.08</v>
      </c>
    </row>
    <row r="84" spans="2:21">
      <c r="B84" s="16">
        <v>2</v>
      </c>
      <c r="C84" s="57" t="s">
        <v>22</v>
      </c>
      <c r="D84" s="57"/>
      <c r="E84" s="57"/>
      <c r="F84" s="57"/>
      <c r="G84" s="50">
        <f>G83*0.19</f>
        <v>464854.96520000004</v>
      </c>
    </row>
    <row r="85" spans="2:21">
      <c r="B85" s="16">
        <v>3</v>
      </c>
      <c r="C85" s="57" t="s">
        <v>23</v>
      </c>
      <c r="D85" s="57"/>
      <c r="E85" s="57"/>
      <c r="F85" s="57"/>
      <c r="G85" s="50">
        <f>G83+G84</f>
        <v>2911460.0452000001</v>
      </c>
    </row>
    <row r="86" spans="2:21">
      <c r="B86" s="16">
        <v>4</v>
      </c>
      <c r="C86" s="57" t="s">
        <v>21</v>
      </c>
      <c r="D86" s="57"/>
      <c r="E86" s="57"/>
      <c r="F86" s="57"/>
      <c r="G86" s="50"/>
    </row>
    <row r="87" spans="2:21">
      <c r="B87" s="16">
        <v>5</v>
      </c>
      <c r="C87" s="57" t="s">
        <v>24</v>
      </c>
      <c r="D87" s="57"/>
      <c r="E87" s="57"/>
      <c r="F87" s="57"/>
      <c r="G87" s="50">
        <f>G86*0.19</f>
        <v>0</v>
      </c>
    </row>
    <row r="88" spans="2:21">
      <c r="B88" s="16">
        <v>6</v>
      </c>
      <c r="C88" s="57" t="s">
        <v>25</v>
      </c>
      <c r="D88" s="57"/>
      <c r="E88" s="57"/>
      <c r="F88" s="57"/>
      <c r="G88" s="50">
        <f>G86+G87</f>
        <v>0</v>
      </c>
    </row>
    <row r="89" spans="2:21">
      <c r="B89" s="16">
        <v>7</v>
      </c>
      <c r="C89" s="57" t="s">
        <v>26</v>
      </c>
      <c r="D89" s="57"/>
      <c r="E89" s="57"/>
      <c r="F89" s="57"/>
      <c r="G89" s="50">
        <f>G83+G86</f>
        <v>2446605.08</v>
      </c>
    </row>
    <row r="90" spans="2:21">
      <c r="B90" s="16">
        <v>8</v>
      </c>
      <c r="C90" s="57" t="s">
        <v>27</v>
      </c>
      <c r="D90" s="57"/>
      <c r="E90" s="57"/>
      <c r="F90" s="57"/>
      <c r="G90" s="50">
        <f>G84+G87</f>
        <v>464854.96520000004</v>
      </c>
    </row>
    <row r="91" spans="2:21">
      <c r="B91" s="19">
        <v>9</v>
      </c>
      <c r="C91" s="58" t="s">
        <v>28</v>
      </c>
      <c r="D91" s="58"/>
      <c r="E91" s="58"/>
      <c r="F91" s="58"/>
      <c r="G91" s="51">
        <f>G89+G90</f>
        <v>2911460.0452000001</v>
      </c>
    </row>
  </sheetData>
  <mergeCells count="43">
    <mergeCell ref="B14:C14"/>
    <mergeCell ref="B15:C15"/>
    <mergeCell ref="B17:C17"/>
    <mergeCell ref="D14:M14"/>
    <mergeCell ref="D15:M15"/>
    <mergeCell ref="D16:M16"/>
    <mergeCell ref="D17:M17"/>
    <mergeCell ref="B16:C16"/>
    <mergeCell ref="J22:K22"/>
    <mergeCell ref="L22:M22"/>
    <mergeCell ref="B76:F76"/>
    <mergeCell ref="D22:D23"/>
    <mergeCell ref="E22:E23"/>
    <mergeCell ref="F22:F23"/>
    <mergeCell ref="B24:C24"/>
    <mergeCell ref="B22:B23"/>
    <mergeCell ref="C22:C23"/>
    <mergeCell ref="C88:F88"/>
    <mergeCell ref="C89:F89"/>
    <mergeCell ref="C90:F90"/>
    <mergeCell ref="C91:F91"/>
    <mergeCell ref="D18:M18"/>
    <mergeCell ref="C83:F83"/>
    <mergeCell ref="C84:F84"/>
    <mergeCell ref="C86:F86"/>
    <mergeCell ref="C87:F87"/>
    <mergeCell ref="C85:F85"/>
    <mergeCell ref="B82:F82"/>
    <mergeCell ref="B21:M21"/>
    <mergeCell ref="B18:C18"/>
    <mergeCell ref="B77:C77"/>
    <mergeCell ref="H22:I22"/>
    <mergeCell ref="B52:F52"/>
    <mergeCell ref="S22:S23"/>
    <mergeCell ref="T22:T23"/>
    <mergeCell ref="U22:U23"/>
    <mergeCell ref="N21:U21"/>
    <mergeCell ref="N20:U20"/>
    <mergeCell ref="N22:N23"/>
    <mergeCell ref="O22:O23"/>
    <mergeCell ref="P22:P23"/>
    <mergeCell ref="Q22:Q23"/>
    <mergeCell ref="R22:R23"/>
  </mergeCells>
  <pageMargins left="0.7" right="0.7" top="0.75" bottom="0.75" header="0.3" footer="0.3"/>
  <pageSetup paperSize="9" scale="34"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Foaie1</vt:lpstr>
      <vt:lpstr>Foaie1!_Hlk106035169</vt:lpstr>
      <vt:lpstr>Foaie1!_Hlk117510298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Sticlosu</dc:creator>
  <cp:lastModifiedBy>cristina.voicu</cp:lastModifiedBy>
  <cp:lastPrinted>2023-08-21T08:19:44Z</cp:lastPrinted>
  <dcterms:created xsi:type="dcterms:W3CDTF">2015-06-05T18:19:34Z</dcterms:created>
  <dcterms:modified xsi:type="dcterms:W3CDTF">2023-08-21T08:20:04Z</dcterms:modified>
</cp:coreProperties>
</file>